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6" windowHeight="11160"/>
  </bookViews>
  <sheets>
    <sheet name="Foglio1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7" l="1"/>
  <c r="B54" i="7"/>
  <c r="C68" i="7" l="1"/>
  <c r="C65" i="7"/>
  <c r="C63" i="7"/>
  <c r="C62" i="7"/>
  <c r="C61" i="7"/>
  <c r="C60" i="7"/>
  <c r="B35" i="7"/>
  <c r="B40" i="7"/>
  <c r="C38" i="7"/>
  <c r="B36" i="7"/>
  <c r="C24" i="7"/>
  <c r="B26" i="7"/>
  <c r="B24" i="7"/>
  <c r="B21" i="7"/>
  <c r="B22" i="7"/>
  <c r="C13" i="7"/>
  <c r="C9" i="7"/>
  <c r="C11" i="7"/>
  <c r="B8" i="7"/>
  <c r="B13" i="7"/>
  <c r="C69" i="7"/>
  <c r="C67" i="7"/>
  <c r="C66" i="7"/>
  <c r="C64" i="7"/>
  <c r="C37" i="7"/>
  <c r="C36" i="7"/>
  <c r="C35" i="7"/>
  <c r="C22" i="7"/>
  <c r="C21" i="7"/>
  <c r="C8" i="7"/>
  <c r="C50" i="7"/>
  <c r="C49" i="7"/>
  <c r="C40" i="7"/>
  <c r="C26" i="7"/>
  <c r="C54" i="7" l="1"/>
</calcChain>
</file>

<file path=xl/sharedStrings.xml><?xml version="1.0" encoding="utf-8"?>
<sst xmlns="http://schemas.openxmlformats.org/spreadsheetml/2006/main" count="45" uniqueCount="22">
  <si>
    <t xml:space="preserve">Raccolte tradizionali e porta a porta </t>
  </si>
  <si>
    <t>Iva esclusa</t>
  </si>
  <si>
    <t>Iva inclusa</t>
  </si>
  <si>
    <t>Spazzamento manuale, meccanizzato e manifestazioni</t>
  </si>
  <si>
    <t>Recuperi e smaltimenti</t>
  </si>
  <si>
    <t>Interventi manutenzione e sanificazione cassonetti, altro</t>
  </si>
  <si>
    <t>TOTALE</t>
  </si>
  <si>
    <t>COMUNE DI ROSIGNANO</t>
  </si>
  <si>
    <t>COMUNE DI CECINA</t>
  </si>
  <si>
    <t>COMUNE DI COLLESALVETTI</t>
  </si>
  <si>
    <t>COMUNE DI BIBBONA</t>
  </si>
  <si>
    <t xml:space="preserve">COMUNE DI RIPARBELLA </t>
  </si>
  <si>
    <t>COMUNE DI MONTESCUDAIO</t>
  </si>
  <si>
    <t>COMUNE DI CRESPINA LORENZANA</t>
  </si>
  <si>
    <t>COMUNE DI SANTA LUCE</t>
  </si>
  <si>
    <t>COMUNE DI CAPRAIA ISOLA</t>
  </si>
  <si>
    <t>COMUNE DI ORCIANO PISANO</t>
  </si>
  <si>
    <t>COMUNE DI GUARDISTALLO</t>
  </si>
  <si>
    <t>COMUNE DI CASALE MARITTIMO</t>
  </si>
  <si>
    <t>COMUNE DI CASTELLINA MARITTIMA</t>
  </si>
  <si>
    <t>COMUNE DI MONTEVERDI</t>
  </si>
  <si>
    <t>COSTI COMUNI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</si>
</sst>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ill="1"/>
    <xf numFmtId="165" fontId="0" fillId="0" borderId="0" xfId="0" applyNumberFormat="1"/>
    <xf numFmtId="165" fontId="2" fillId="0" borderId="0" xfId="0" applyNumberFormat="1" applyFont="1"/>
    <xf numFmtId="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tabSelected="1" topLeftCell="A25" workbookViewId="0">
      <selection activeCell="C57" sqref="C57"/>
    </sheetView>
  </sheetViews>
  <sheetFormatPr defaultRowHeight="14.4" x14ac:dyDescent="0.3"/>
  <cols>
    <col min="1" max="1" width="53" customWidth="1"/>
    <col min="2" max="2" width="17.6640625" customWidth="1"/>
    <col min="3" max="3" width="18.109375" customWidth="1"/>
    <col min="8" max="8" width="11.5546875" bestFit="1" customWidth="1"/>
    <col min="9" max="9" width="10.5546875" bestFit="1" customWidth="1"/>
    <col min="11" max="11" width="11.44140625" bestFit="1" customWidth="1"/>
  </cols>
  <sheetData>
    <row r="2" spans="1:10" ht="15" x14ac:dyDescent="0.25">
      <c r="A2" s="5" t="s">
        <v>21</v>
      </c>
    </row>
    <row r="4" spans="1:10" s="3" customFormat="1" ht="15" x14ac:dyDescent="0.25">
      <c r="A4" s="10" t="s">
        <v>7</v>
      </c>
      <c r="B4" s="10"/>
      <c r="C4" s="10"/>
    </row>
    <row r="5" spans="1:10" ht="7.95" customHeight="1" x14ac:dyDescent="0.25"/>
    <row r="6" spans="1:10" s="4" customFormat="1" ht="12" x14ac:dyDescent="0.2">
      <c r="B6" s="4" t="s">
        <v>1</v>
      </c>
      <c r="C6" s="4" t="s">
        <v>2</v>
      </c>
    </row>
    <row r="7" spans="1:10" s="4" customFormat="1" ht="6.6" customHeight="1" x14ac:dyDescent="0.2"/>
    <row r="8" spans="1:10" ht="15" x14ac:dyDescent="0.25">
      <c r="A8" t="s">
        <v>0</v>
      </c>
      <c r="B8" s="6">
        <f>3168754.62</f>
        <v>3168754.62</v>
      </c>
      <c r="C8" s="1">
        <f>B8*1.1</f>
        <v>3485630.0820000004</v>
      </c>
    </row>
    <row r="9" spans="1:10" ht="15" x14ac:dyDescent="0.25">
      <c r="A9" t="s">
        <v>3</v>
      </c>
      <c r="B9" s="6">
        <v>1058594.53</v>
      </c>
      <c r="C9" s="1">
        <f>2995.5*1.22+1055599.03*1.1</f>
        <v>1164813.4430000002</v>
      </c>
    </row>
    <row r="10" spans="1:10" ht="15" x14ac:dyDescent="0.25">
      <c r="A10" t="s">
        <v>4</v>
      </c>
      <c r="B10" s="6">
        <v>1043832.86</v>
      </c>
      <c r="C10" s="1">
        <v>1151409</v>
      </c>
    </row>
    <row r="11" spans="1:10" ht="15" x14ac:dyDescent="0.25">
      <c r="A11" t="s">
        <v>5</v>
      </c>
      <c r="B11" s="6">
        <v>647024.37</v>
      </c>
      <c r="C11" s="1">
        <f>(643991.37*1.1)+(3033*1.22)</f>
        <v>712090.76700000011</v>
      </c>
    </row>
    <row r="12" spans="1:10" ht="6.6" customHeight="1" x14ac:dyDescent="0.25">
      <c r="B12" s="1"/>
      <c r="C12" s="1"/>
    </row>
    <row r="13" spans="1:10" s="3" customFormat="1" ht="15" x14ac:dyDescent="0.25">
      <c r="A13" s="3" t="s">
        <v>6</v>
      </c>
      <c r="B13" s="2">
        <f>SUM(B8:B11)</f>
        <v>5918206.3800000008</v>
      </c>
      <c r="C13" s="2">
        <f>SUM(C8:C11)</f>
        <v>6513943.2920000004</v>
      </c>
      <c r="J13" s="2"/>
    </row>
    <row r="14" spans="1:10" ht="15" x14ac:dyDescent="0.25">
      <c r="H14" s="7"/>
    </row>
    <row r="17" spans="1:13" s="3" customFormat="1" ht="15" x14ac:dyDescent="0.25">
      <c r="A17" s="10" t="s">
        <v>8</v>
      </c>
      <c r="B17" s="10"/>
      <c r="C17" s="10"/>
    </row>
    <row r="18" spans="1:13" ht="7.95" customHeight="1" x14ac:dyDescent="0.25"/>
    <row r="19" spans="1:13" s="4" customFormat="1" ht="12" x14ac:dyDescent="0.2">
      <c r="B19" s="4" t="s">
        <v>1</v>
      </c>
      <c r="C19" s="4" t="s">
        <v>2</v>
      </c>
    </row>
    <row r="20" spans="1:13" s="4" customFormat="1" ht="6.6" customHeight="1" x14ac:dyDescent="0.2"/>
    <row r="21" spans="1:13" ht="15" x14ac:dyDescent="0.25">
      <c r="A21" t="s">
        <v>0</v>
      </c>
      <c r="B21" s="1">
        <f>2691466.35+237743+55.83</f>
        <v>2929265.18</v>
      </c>
      <c r="C21" s="1">
        <f>B21*1.1</f>
        <v>3222191.6980000003</v>
      </c>
      <c r="H21" s="12"/>
      <c r="I21" s="13"/>
      <c r="J21" s="12"/>
      <c r="K21" s="13"/>
    </row>
    <row r="22" spans="1:13" ht="15" x14ac:dyDescent="0.25">
      <c r="A22" t="s">
        <v>3</v>
      </c>
      <c r="B22" s="1">
        <f>55129.15+627097</f>
        <v>682226.15</v>
      </c>
      <c r="C22" s="1">
        <f t="shared" ref="C22" si="0">B22*1.1</f>
        <v>750448.76500000013</v>
      </c>
      <c r="H22" s="12"/>
      <c r="I22" s="13"/>
      <c r="J22" s="12"/>
      <c r="K22" s="13"/>
    </row>
    <row r="23" spans="1:13" ht="15" x14ac:dyDescent="0.25">
      <c r="A23" t="s">
        <v>4</v>
      </c>
      <c r="B23" s="1">
        <v>773759.5</v>
      </c>
      <c r="C23" s="1">
        <v>854338.3</v>
      </c>
      <c r="H23" s="13"/>
      <c r="I23" s="13"/>
      <c r="J23" s="12"/>
      <c r="K23" s="13"/>
    </row>
    <row r="24" spans="1:13" ht="15" x14ac:dyDescent="0.25">
      <c r="A24" t="s">
        <v>5</v>
      </c>
      <c r="B24" s="1">
        <f>(178771.63+111194+673.92)+(8310.42+150+6140)</f>
        <v>305239.96999999997</v>
      </c>
      <c r="C24" s="1">
        <f>((178771.63+111194+673.92)*1.1)+((8310.42+150+6140)+1.22)</f>
        <v>334305.14500000002</v>
      </c>
      <c r="H24" s="12"/>
      <c r="I24" s="13"/>
      <c r="J24" s="12"/>
      <c r="K24" s="13"/>
    </row>
    <row r="25" spans="1:13" ht="6.6" customHeight="1" x14ac:dyDescent="0.25">
      <c r="B25" s="1"/>
      <c r="C25" s="1"/>
    </row>
    <row r="26" spans="1:13" s="3" customFormat="1" ht="15" x14ac:dyDescent="0.25">
      <c r="A26" s="3" t="s">
        <v>6</v>
      </c>
      <c r="B26" s="2">
        <f>SUM(B21:B24)+0.65</f>
        <v>4690491.45</v>
      </c>
      <c r="C26" s="2">
        <f>SUM(C21:C24)</f>
        <v>5161283.9079999998</v>
      </c>
    </row>
    <row r="27" spans="1:13" ht="15" x14ac:dyDescent="0.25">
      <c r="L27" s="13"/>
      <c r="M27" s="13"/>
    </row>
    <row r="28" spans="1:13" ht="15" x14ac:dyDescent="0.25">
      <c r="L28" s="12"/>
      <c r="M28" s="13"/>
    </row>
    <row r="31" spans="1:13" s="3" customFormat="1" ht="15" x14ac:dyDescent="0.25">
      <c r="A31" s="11" t="s">
        <v>9</v>
      </c>
      <c r="B31" s="11"/>
      <c r="C31" s="11"/>
    </row>
    <row r="32" spans="1:13" ht="7.95" customHeight="1" x14ac:dyDescent="0.25"/>
    <row r="33" spans="1:3" s="4" customFormat="1" ht="12" x14ac:dyDescent="0.2">
      <c r="B33" s="4" t="s">
        <v>1</v>
      </c>
      <c r="C33" s="4" t="s">
        <v>2</v>
      </c>
    </row>
    <row r="34" spans="1:3" s="4" customFormat="1" ht="6.6" customHeight="1" x14ac:dyDescent="0.2"/>
    <row r="35" spans="1:3" ht="15" x14ac:dyDescent="0.25">
      <c r="A35" t="s">
        <v>0</v>
      </c>
      <c r="B35" s="6">
        <f>799577.99+87541.65+16580</f>
        <v>903699.64</v>
      </c>
      <c r="C35" s="1">
        <f>B35*1.1</f>
        <v>994069.60400000005</v>
      </c>
    </row>
    <row r="36" spans="1:3" ht="15" x14ac:dyDescent="0.25">
      <c r="A36" t="s">
        <v>3</v>
      </c>
      <c r="B36" s="6">
        <f>348499.96*1.005+594</f>
        <v>350836.45980000001</v>
      </c>
      <c r="C36" s="1">
        <f t="shared" ref="C36:C38" si="1">B36*1.1</f>
        <v>385920.10578000004</v>
      </c>
    </row>
    <row r="37" spans="1:3" ht="15" x14ac:dyDescent="0.25">
      <c r="A37" t="s">
        <v>4</v>
      </c>
      <c r="B37" s="6">
        <v>363870.87</v>
      </c>
      <c r="C37" s="6">
        <f t="shared" si="1"/>
        <v>400257.95700000005</v>
      </c>
    </row>
    <row r="38" spans="1:3" ht="15" x14ac:dyDescent="0.25">
      <c r="A38" t="s">
        <v>5</v>
      </c>
      <c r="B38" s="1">
        <v>106159.88</v>
      </c>
      <c r="C38" s="6">
        <f t="shared" si="1"/>
        <v>116775.86800000002</v>
      </c>
    </row>
    <row r="39" spans="1:3" ht="6.6" customHeight="1" x14ac:dyDescent="0.25">
      <c r="B39" s="1"/>
      <c r="C39" s="1"/>
    </row>
    <row r="40" spans="1:3" s="3" customFormat="1" ht="15" x14ac:dyDescent="0.25">
      <c r="A40" s="3" t="s">
        <v>6</v>
      </c>
      <c r="B40" s="2">
        <f>SUM(B35:B38)</f>
        <v>1724566.8498</v>
      </c>
      <c r="C40" s="2">
        <f>SUM(C35:C38)</f>
        <v>1897023.5347800001</v>
      </c>
    </row>
    <row r="45" spans="1:3" s="3" customFormat="1" ht="15" x14ac:dyDescent="0.25">
      <c r="A45" s="10" t="s">
        <v>10</v>
      </c>
      <c r="B45" s="10"/>
      <c r="C45" s="10"/>
    </row>
    <row r="46" spans="1:3" ht="7.95" customHeight="1" x14ac:dyDescent="0.25"/>
    <row r="47" spans="1:3" s="4" customFormat="1" ht="12" x14ac:dyDescent="0.2">
      <c r="B47" s="4" t="s">
        <v>1</v>
      </c>
      <c r="C47" s="4" t="s">
        <v>2</v>
      </c>
    </row>
    <row r="48" spans="1:3" s="4" customFormat="1" ht="6.6" customHeight="1" x14ac:dyDescent="0.2"/>
    <row r="49" spans="1:11" ht="15" x14ac:dyDescent="0.25">
      <c r="A49" t="s">
        <v>0</v>
      </c>
      <c r="B49" s="1">
        <v>328569</v>
      </c>
      <c r="C49" s="1">
        <f>B49*1.1</f>
        <v>361425.9</v>
      </c>
    </row>
    <row r="50" spans="1:11" ht="15" x14ac:dyDescent="0.25">
      <c r="A50" t="s">
        <v>3</v>
      </c>
      <c r="B50" s="1">
        <v>0</v>
      </c>
      <c r="C50" s="1">
        <f t="shared" ref="C50" si="2">B50*1.1</f>
        <v>0</v>
      </c>
      <c r="H50" s="7"/>
      <c r="I50" s="7"/>
    </row>
    <row r="51" spans="1:11" ht="15" x14ac:dyDescent="0.25">
      <c r="A51" t="s">
        <v>4</v>
      </c>
      <c r="B51" s="1">
        <v>369320.88</v>
      </c>
      <c r="C51" s="1">
        <v>406407.78</v>
      </c>
      <c r="H51" s="7"/>
      <c r="I51" s="7"/>
    </row>
    <row r="52" spans="1:11" ht="15" x14ac:dyDescent="0.25">
      <c r="A52" t="s">
        <v>5</v>
      </c>
      <c r="B52" s="1">
        <v>224723</v>
      </c>
      <c r="C52" s="1">
        <f>223944.85*1.1+778.15*1.22</f>
        <v>247288.67800000001</v>
      </c>
      <c r="H52" s="9"/>
    </row>
    <row r="53" spans="1:11" ht="6.6" customHeight="1" x14ac:dyDescent="0.25">
      <c r="B53" s="1"/>
      <c r="C53" s="1"/>
    </row>
    <row r="54" spans="1:11" s="3" customFormat="1" ht="15" x14ac:dyDescent="0.25">
      <c r="A54" s="3" t="s">
        <v>6</v>
      </c>
      <c r="B54" s="2">
        <f>SUM(B49:B52)</f>
        <v>922612.88</v>
      </c>
      <c r="C54" s="2">
        <f>SUM(C49:C52)</f>
        <v>1015122.358</v>
      </c>
      <c r="H54" s="8"/>
    </row>
    <row r="55" spans="1:11" ht="15" x14ac:dyDescent="0.25">
      <c r="H55" s="7"/>
      <c r="K55" s="1"/>
    </row>
    <row r="56" spans="1:11" ht="15" x14ac:dyDescent="0.25">
      <c r="K56" s="1"/>
    </row>
    <row r="58" spans="1:11" ht="15" x14ac:dyDescent="0.25">
      <c r="B58" s="4" t="s">
        <v>1</v>
      </c>
      <c r="C58" s="4" t="s">
        <v>2</v>
      </c>
    </row>
    <row r="59" spans="1:11" ht="7.95" customHeight="1" x14ac:dyDescent="0.25"/>
    <row r="60" spans="1:11" ht="15" x14ac:dyDescent="0.25">
      <c r="A60" s="3" t="s">
        <v>19</v>
      </c>
      <c r="B60" s="1">
        <v>263730</v>
      </c>
      <c r="C60" s="1">
        <f>(196303*1.1)+69399.76+4625*1.1</f>
        <v>290420.56</v>
      </c>
    </row>
    <row r="61" spans="1:11" ht="15" x14ac:dyDescent="0.25">
      <c r="A61" s="3" t="s">
        <v>11</v>
      </c>
      <c r="B61" s="1">
        <v>266460</v>
      </c>
      <c r="C61" s="1">
        <f>221536*1.1+48748.16+607*1.22</f>
        <v>293178.3</v>
      </c>
    </row>
    <row r="62" spans="1:11" ht="15" x14ac:dyDescent="0.25">
      <c r="A62" s="3" t="s">
        <v>12</v>
      </c>
      <c r="B62" s="1">
        <v>301634</v>
      </c>
      <c r="C62" s="1">
        <f>(178438*1.1)+((2608.86*12)*1.1)+((147.94+887.95)*1.22)+(16755*1.1)+65424.69+(3515*1.22)</f>
        <v>320126.02780000004</v>
      </c>
    </row>
    <row r="63" spans="1:11" ht="15" x14ac:dyDescent="0.25">
      <c r="A63" s="3" t="s">
        <v>13</v>
      </c>
      <c r="B63" s="1">
        <v>81446</v>
      </c>
      <c r="C63" s="1">
        <f>(65699*1.1)+13471.62+(3500*1.22)</f>
        <v>90010.52</v>
      </c>
    </row>
    <row r="64" spans="1:11" ht="15" x14ac:dyDescent="0.25">
      <c r="A64" s="3" t="s">
        <v>14</v>
      </c>
      <c r="B64" s="1">
        <v>135953</v>
      </c>
      <c r="C64" s="1">
        <f>B64*1.1</f>
        <v>149548.30000000002</v>
      </c>
    </row>
    <row r="65" spans="1:3" ht="15" x14ac:dyDescent="0.25">
      <c r="A65" s="3" t="s">
        <v>15</v>
      </c>
      <c r="B65" s="1">
        <v>163957</v>
      </c>
      <c r="C65" s="1">
        <f>(133827*1.1)+33160.1</f>
        <v>180369.80000000002</v>
      </c>
    </row>
    <row r="66" spans="1:3" ht="15" x14ac:dyDescent="0.25">
      <c r="A66" s="3" t="s">
        <v>16</v>
      </c>
      <c r="B66" s="1">
        <v>44094.11</v>
      </c>
      <c r="C66" s="1">
        <f>B66*1.1</f>
        <v>48503.521000000008</v>
      </c>
    </row>
    <row r="67" spans="1:3" ht="15" x14ac:dyDescent="0.25">
      <c r="A67" s="3" t="s">
        <v>17</v>
      </c>
      <c r="B67" s="1">
        <v>137453</v>
      </c>
      <c r="C67" s="1">
        <f>B67*1.1</f>
        <v>151198.30000000002</v>
      </c>
    </row>
    <row r="68" spans="1:3" ht="15" x14ac:dyDescent="0.25">
      <c r="A68" s="3" t="s">
        <v>18</v>
      </c>
      <c r="B68" s="1">
        <v>119062</v>
      </c>
      <c r="C68" s="1">
        <f>((90108+28559.71)*1.1)+394*1.22</f>
        <v>131015.16099999999</v>
      </c>
    </row>
    <row r="69" spans="1:3" ht="15" x14ac:dyDescent="0.25">
      <c r="A69" s="3" t="s">
        <v>20</v>
      </c>
      <c r="B69" s="1">
        <v>34326</v>
      </c>
      <c r="C69" s="1">
        <f t="shared" ref="C69" si="3">B69*1.1</f>
        <v>37758.600000000006</v>
      </c>
    </row>
  </sheetData>
  <mergeCells count="14">
    <mergeCell ref="L28:M28"/>
    <mergeCell ref="J21:K21"/>
    <mergeCell ref="J22:K22"/>
    <mergeCell ref="J23:K23"/>
    <mergeCell ref="J24:K24"/>
    <mergeCell ref="L27:M27"/>
    <mergeCell ref="A4:C4"/>
    <mergeCell ref="A17:C17"/>
    <mergeCell ref="A31:C31"/>
    <mergeCell ref="A45:C45"/>
    <mergeCell ref="H21:I21"/>
    <mergeCell ref="H22:I22"/>
    <mergeCell ref="H23:I23"/>
    <mergeCell ref="H24:I24"/>
  </mergeCells>
  <pageMargins left="0.7" right="0.7" top="0.75" bottom="0.75" header="0.3" footer="0.3"/>
  <pageSetup paperSize="9" orientation="portrait" r:id="rId1"/>
  <ignoredErrors>
    <ignoredError sqref="C65:C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2020-07-09T12:00:02Z</dcterms:modified>
</cp:coreProperties>
</file>